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Publications/Hollow MNs/Data/Youngs-lapace/"/>
    </mc:Choice>
  </mc:AlternateContent>
  <xr:revisionPtr revIDLastSave="181" documentId="11_F25DC773A252ABDACC104860D1DB55E45BDE58E9" xr6:coauthVersionLast="47" xr6:coauthVersionMax="47" xr10:uidLastSave="{7AAA83E2-FA61-4B3F-B5FE-DA0A57CD5F68}"/>
  <bookViews>
    <workbookView xWindow="-110" yWindow="-110" windowWidth="19420" windowHeight="11020" activeTab="1" xr2:uid="{00000000-000D-0000-FFFF-FFFF00000000}"/>
  </bookViews>
  <sheets>
    <sheet name="Bond number" sheetId="4" r:id="rId1"/>
    <sheet name="PEGylated" sheetId="1" r:id="rId2"/>
    <sheet name="Control" sheetId="2" r:id="rId3"/>
    <sheet name="Plasma" sheetId="5" r:id="rId4"/>
    <sheet name="60 deg" sheetId="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  <c r="L4" i="1"/>
  <c r="J12" i="1" s="1"/>
  <c r="L12" i="1" s="1"/>
  <c r="G4" i="1"/>
  <c r="E12" i="1" s="1"/>
  <c r="G12" i="1" s="1"/>
  <c r="E11" i="1"/>
  <c r="J5" i="1"/>
  <c r="J5" i="5"/>
  <c r="L4" i="5"/>
  <c r="J12" i="5" s="1"/>
  <c r="L12" i="5" s="1"/>
  <c r="E5" i="5"/>
  <c r="G4" i="5"/>
  <c r="E12" i="5" s="1"/>
  <c r="G12" i="5" s="1"/>
  <c r="E8" i="4"/>
  <c r="G6" i="4"/>
  <c r="E4" i="4"/>
  <c r="E5" i="3"/>
  <c r="G4" i="3"/>
  <c r="E12" i="3" s="1"/>
  <c r="G12" i="3" s="1"/>
  <c r="E5" i="1"/>
  <c r="E8" i="1" s="1"/>
  <c r="E5" i="2"/>
  <c r="G4" i="2"/>
  <c r="E8" i="2" s="1"/>
  <c r="J8" i="1" l="1"/>
  <c r="J11" i="1" s="1"/>
  <c r="J8" i="5"/>
  <c r="J11" i="5" s="1"/>
  <c r="E8" i="5"/>
  <c r="E11" i="5" s="1"/>
  <c r="E8" i="3"/>
  <c r="E11" i="3" s="1"/>
  <c r="E12" i="2"/>
  <c r="G12" i="2" s="1"/>
  <c r="E11" i="2" l="1"/>
</calcChain>
</file>

<file path=xl/sharedStrings.xml><?xml version="1.0" encoding="utf-8"?>
<sst xmlns="http://schemas.openxmlformats.org/spreadsheetml/2006/main" count="122" uniqueCount="25">
  <si>
    <t>R = a/cos(o)</t>
  </si>
  <si>
    <t>dp = 2y/R</t>
  </si>
  <si>
    <t>egh = 2y/R</t>
  </si>
  <si>
    <t>h = 2ycos(o)/(egr)</t>
  </si>
  <si>
    <t>y =</t>
  </si>
  <si>
    <t>o =</t>
  </si>
  <si>
    <t>r =</t>
  </si>
  <si>
    <t>N/m</t>
  </si>
  <si>
    <t>Deg</t>
  </si>
  <si>
    <t>m</t>
  </si>
  <si>
    <t>g =</t>
  </si>
  <si>
    <t>e =</t>
  </si>
  <si>
    <t>R =</t>
  </si>
  <si>
    <t xml:space="preserve">dp = </t>
  </si>
  <si>
    <t>h =</t>
  </si>
  <si>
    <t>kg/m3</t>
  </si>
  <si>
    <t>mm</t>
  </si>
  <si>
    <t>Rad</t>
  </si>
  <si>
    <t>h = 2y/(Reg)</t>
  </si>
  <si>
    <t>Pa</t>
  </si>
  <si>
    <t>Bo = egrr/y</t>
  </si>
  <si>
    <t>Bo</t>
  </si>
  <si>
    <t xml:space="preserve">e = </t>
  </si>
  <si>
    <t>`</t>
  </si>
  <si>
    <t xml:space="preserve">h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</si>
</sst>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8F1BF-A4F6-45EC-92A0-4488769248EF}">
  <dimension ref="B3:G8"/>
  <sheetViews>
    <sheetView workbookViewId="0">
      <selection activeCell="F18" sqref="F18"/>
    </sheetView>
  </sheetViews>
  <sheetFormatPr defaultRowHeight="14.5" x14ac:dyDescent="0.35"/>
  <sheetData>
    <row r="3" spans="2:7" x14ac:dyDescent="0.35">
      <c r="B3" t="s">
        <v>20</v>
      </c>
      <c r="D3" t="s">
        <v>4</v>
      </c>
      <c r="E3">
        <v>7.2999999999999995E-2</v>
      </c>
      <c r="F3" t="s">
        <v>7</v>
      </c>
    </row>
    <row r="4" spans="2:7" x14ac:dyDescent="0.35">
      <c r="D4" t="s">
        <v>6</v>
      </c>
      <c r="E4">
        <f>SUM(0.5/100)</f>
        <v>5.0000000000000001E-3</v>
      </c>
      <c r="F4" t="s">
        <v>9</v>
      </c>
    </row>
    <row r="5" spans="2:7" x14ac:dyDescent="0.35">
      <c r="D5" t="s">
        <v>10</v>
      </c>
      <c r="E5">
        <v>9.8000000000000007</v>
      </c>
    </row>
    <row r="6" spans="2:7" x14ac:dyDescent="0.35">
      <c r="D6" t="s">
        <v>22</v>
      </c>
      <c r="E6">
        <v>997</v>
      </c>
      <c r="F6" t="s">
        <v>15</v>
      </c>
      <c r="G6">
        <f>SUM(E6-E7)</f>
        <v>995.72460000000001</v>
      </c>
    </row>
    <row r="7" spans="2:7" x14ac:dyDescent="0.35">
      <c r="E7">
        <v>1.2754000000000001</v>
      </c>
    </row>
    <row r="8" spans="2:7" x14ac:dyDescent="0.35">
      <c r="D8" t="s">
        <v>21</v>
      </c>
      <c r="E8">
        <f>SUM((G6*E5*E4*E4)/(E3))</f>
        <v>3.3418154383561647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M13"/>
  <sheetViews>
    <sheetView tabSelected="1" workbookViewId="0">
      <selection activeCell="J15" sqref="J15"/>
    </sheetView>
  </sheetViews>
  <sheetFormatPr defaultRowHeight="14.5" x14ac:dyDescent="0.35"/>
  <sheetData>
    <row r="3" spans="2:13" x14ac:dyDescent="0.35">
      <c r="B3" t="s">
        <v>1</v>
      </c>
      <c r="D3" t="s">
        <v>4</v>
      </c>
      <c r="E3">
        <v>7.2999999999999995E-2</v>
      </c>
      <c r="F3" t="s">
        <v>7</v>
      </c>
      <c r="I3" t="s">
        <v>23</v>
      </c>
      <c r="J3">
        <v>7.2999999999999995E-2</v>
      </c>
      <c r="K3" t="s">
        <v>7</v>
      </c>
    </row>
    <row r="4" spans="2:13" x14ac:dyDescent="0.35">
      <c r="B4" t="s">
        <v>0</v>
      </c>
      <c r="D4" t="s">
        <v>5</v>
      </c>
      <c r="E4">
        <v>0</v>
      </c>
      <c r="F4" t="s">
        <v>8</v>
      </c>
      <c r="G4">
        <f>SUM(E4*(PI()/180))</f>
        <v>0</v>
      </c>
      <c r="H4" t="s">
        <v>17</v>
      </c>
      <c r="I4" t="s">
        <v>5</v>
      </c>
      <c r="J4">
        <v>5</v>
      </c>
      <c r="K4" t="s">
        <v>8</v>
      </c>
      <c r="L4">
        <f>SUM(J4*(PI()/180))</f>
        <v>8.7266462599716474E-2</v>
      </c>
      <c r="M4" t="s">
        <v>17</v>
      </c>
    </row>
    <row r="5" spans="2:13" x14ac:dyDescent="0.35">
      <c r="D5" t="s">
        <v>6</v>
      </c>
      <c r="E5">
        <f>SUM(0.5/100)</f>
        <v>5.0000000000000001E-3</v>
      </c>
      <c r="F5" t="s">
        <v>9</v>
      </c>
      <c r="I5" t="s">
        <v>6</v>
      </c>
      <c r="J5">
        <f>SUM(0.5/100)</f>
        <v>5.0000000000000001E-3</v>
      </c>
      <c r="K5" t="s">
        <v>9</v>
      </c>
    </row>
    <row r="6" spans="2:13" x14ac:dyDescent="0.35">
      <c r="B6" t="s">
        <v>2</v>
      </c>
      <c r="D6" t="s">
        <v>10</v>
      </c>
      <c r="E6">
        <v>9.8000000000000007</v>
      </c>
      <c r="I6" t="s">
        <v>10</v>
      </c>
      <c r="J6">
        <v>9.8000000000000007</v>
      </c>
    </row>
    <row r="7" spans="2:13" x14ac:dyDescent="0.35">
      <c r="D7" t="s">
        <v>11</v>
      </c>
      <c r="E7">
        <v>997</v>
      </c>
      <c r="F7" t="s">
        <v>15</v>
      </c>
      <c r="I7" t="s">
        <v>11</v>
      </c>
      <c r="J7">
        <v>997</v>
      </c>
      <c r="K7" t="s">
        <v>15</v>
      </c>
    </row>
    <row r="8" spans="2:13" x14ac:dyDescent="0.35">
      <c r="B8" t="s">
        <v>3</v>
      </c>
      <c r="D8" t="s">
        <v>12</v>
      </c>
      <c r="E8">
        <f>SUM(E5/COS(E4))</f>
        <v>5.0000000000000001E-3</v>
      </c>
      <c r="I8" t="s">
        <v>12</v>
      </c>
      <c r="J8">
        <f>SUM(J5/COS(J4))</f>
        <v>1.7626600429080444E-2</v>
      </c>
    </row>
    <row r="11" spans="2:13" x14ac:dyDescent="0.35">
      <c r="D11" t="s">
        <v>13</v>
      </c>
      <c r="E11">
        <f>SUM(2*E3)/E8</f>
        <v>29.2</v>
      </c>
      <c r="F11" t="s">
        <v>19</v>
      </c>
      <c r="I11" t="s">
        <v>13</v>
      </c>
      <c r="J11">
        <f>SUM(2*J3)/J8</f>
        <v>8.2829358155262049</v>
      </c>
      <c r="K11" t="s">
        <v>19</v>
      </c>
    </row>
    <row r="12" spans="2:13" x14ac:dyDescent="0.35">
      <c r="D12" t="s">
        <v>14</v>
      </c>
      <c r="E12">
        <f>SUM((2*E3*COS(G4))/(E7*E6*E5))</f>
        <v>2.9885575092624809E-3</v>
      </c>
      <c r="F12" t="s">
        <v>9</v>
      </c>
      <c r="G12">
        <f>SUM(E12*1000)</f>
        <v>2.9885575092624808</v>
      </c>
      <c r="H12" t="s">
        <v>16</v>
      </c>
      <c r="I12" t="s">
        <v>14</v>
      </c>
      <c r="J12">
        <f>SUM((2*J3*COS(L4))/(J7*J6*J5))</f>
        <v>2.9771851456695561E-3</v>
      </c>
      <c r="K12" t="s">
        <v>9</v>
      </c>
      <c r="L12">
        <f>SUM(J12*1000)</f>
        <v>2.9771851456695559</v>
      </c>
      <c r="M12" t="s">
        <v>16</v>
      </c>
    </row>
    <row r="13" spans="2:13" x14ac:dyDescent="0.35">
      <c r="D13" t="s">
        <v>24</v>
      </c>
      <c r="E13">
        <f>SUM(E11/(E6*E7))</f>
        <v>2.9885575092624813E-3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5D797-C8BC-4B57-B6A6-9113F1FC9C42}">
  <dimension ref="B3:H12"/>
  <sheetViews>
    <sheetView workbookViewId="0">
      <selection activeCell="G4" sqref="G4"/>
    </sheetView>
  </sheetViews>
  <sheetFormatPr defaultRowHeight="14.5" x14ac:dyDescent="0.35"/>
  <cols>
    <col min="5" max="5" width="11.81640625" bestFit="1" customWidth="1"/>
  </cols>
  <sheetData>
    <row r="3" spans="2:8" x14ac:dyDescent="0.35">
      <c r="B3" t="s">
        <v>1</v>
      </c>
      <c r="D3" t="s">
        <v>4</v>
      </c>
      <c r="E3">
        <v>7.2999999999999995E-2</v>
      </c>
      <c r="F3" t="s">
        <v>7</v>
      </c>
    </row>
    <row r="4" spans="2:8" x14ac:dyDescent="0.35">
      <c r="B4" t="s">
        <v>0</v>
      </c>
      <c r="D4" t="s">
        <v>5</v>
      </c>
      <c r="E4">
        <v>100</v>
      </c>
      <c r="F4" t="s">
        <v>8</v>
      </c>
      <c r="G4">
        <f>SUM(E4*(PI()/180))</f>
        <v>1.7453292519943295</v>
      </c>
      <c r="H4" t="s">
        <v>17</v>
      </c>
    </row>
    <row r="5" spans="2:8" x14ac:dyDescent="0.35">
      <c r="D5" t="s">
        <v>6</v>
      </c>
      <c r="E5">
        <f>SUM(0.5/100)</f>
        <v>5.0000000000000001E-3</v>
      </c>
      <c r="F5" t="s">
        <v>9</v>
      </c>
    </row>
    <row r="6" spans="2:8" x14ac:dyDescent="0.35">
      <c r="B6" t="s">
        <v>2</v>
      </c>
      <c r="D6" t="s">
        <v>10</v>
      </c>
      <c r="E6">
        <v>9.81</v>
      </c>
    </row>
    <row r="7" spans="2:8" x14ac:dyDescent="0.35">
      <c r="D7" t="s">
        <v>11</v>
      </c>
      <c r="E7">
        <v>997</v>
      </c>
      <c r="F7" t="s">
        <v>15</v>
      </c>
    </row>
    <row r="8" spans="2:8" x14ac:dyDescent="0.35">
      <c r="B8" t="s">
        <v>18</v>
      </c>
      <c r="D8" t="s">
        <v>12</v>
      </c>
      <c r="E8">
        <f>SUM(E5/COS(G4))</f>
        <v>-2.8793852415718177E-2</v>
      </c>
    </row>
    <row r="11" spans="2:8" x14ac:dyDescent="0.35">
      <c r="D11" t="s">
        <v>13</v>
      </c>
      <c r="E11">
        <f>SUM(2*E3)/E8</f>
        <v>-5.0705267878743641</v>
      </c>
      <c r="F11" t="s">
        <v>19</v>
      </c>
    </row>
    <row r="12" spans="2:8" x14ac:dyDescent="0.35">
      <c r="D12" t="s">
        <v>14</v>
      </c>
      <c r="E12">
        <f>SUM((2*E3*COS(G4))/(E7*E6*E5))</f>
        <v>-5.1842855660502046E-4</v>
      </c>
      <c r="F12" t="s">
        <v>9</v>
      </c>
      <c r="G12">
        <f>SUM(E12*1000)</f>
        <v>-0.51842855660502041</v>
      </c>
      <c r="H12" t="s">
        <v>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01753-4718-4752-9DA7-EF5BFA217A64}">
  <dimension ref="B3:M12"/>
  <sheetViews>
    <sheetView workbookViewId="0">
      <selection activeCell="G12" sqref="G12"/>
    </sheetView>
  </sheetViews>
  <sheetFormatPr defaultRowHeight="14.5" x14ac:dyDescent="0.35"/>
  <cols>
    <col min="5" max="5" width="11.81640625" bestFit="1" customWidth="1"/>
  </cols>
  <sheetData>
    <row r="3" spans="2:13" x14ac:dyDescent="0.35">
      <c r="B3" t="s">
        <v>1</v>
      </c>
      <c r="D3" t="s">
        <v>4</v>
      </c>
      <c r="E3">
        <v>7.2999999999999995E-2</v>
      </c>
      <c r="F3" t="s">
        <v>7</v>
      </c>
      <c r="I3" t="s">
        <v>4</v>
      </c>
      <c r="J3">
        <v>7.2999999999999995E-2</v>
      </c>
      <c r="K3" t="s">
        <v>7</v>
      </c>
    </row>
    <row r="4" spans="2:13" x14ac:dyDescent="0.35">
      <c r="B4" t="s">
        <v>0</v>
      </c>
      <c r="D4" t="s">
        <v>5</v>
      </c>
      <c r="E4">
        <v>46.7</v>
      </c>
      <c r="F4" t="s">
        <v>8</v>
      </c>
      <c r="G4">
        <f>SUM(E4*(PI()/180))</f>
        <v>0.81506876068135192</v>
      </c>
      <c r="H4" t="s">
        <v>17</v>
      </c>
      <c r="I4" t="s">
        <v>5</v>
      </c>
      <c r="J4">
        <v>60.5</v>
      </c>
      <c r="K4" t="s">
        <v>8</v>
      </c>
      <c r="L4">
        <f>SUM(J4*(PI()/180))</f>
        <v>1.0559241974565694</v>
      </c>
      <c r="M4" t="s">
        <v>17</v>
      </c>
    </row>
    <row r="5" spans="2:13" x14ac:dyDescent="0.35">
      <c r="D5" t="s">
        <v>6</v>
      </c>
      <c r="E5">
        <f>SUM(0.5/100)</f>
        <v>5.0000000000000001E-3</v>
      </c>
      <c r="F5" t="s">
        <v>9</v>
      </c>
      <c r="I5" t="s">
        <v>6</v>
      </c>
      <c r="J5">
        <f>SUM(0.5/100)</f>
        <v>5.0000000000000001E-3</v>
      </c>
      <c r="K5" t="s">
        <v>9</v>
      </c>
    </row>
    <row r="6" spans="2:13" x14ac:dyDescent="0.35">
      <c r="B6" t="s">
        <v>2</v>
      </c>
      <c r="D6" t="s">
        <v>10</v>
      </c>
      <c r="E6">
        <v>9.81</v>
      </c>
      <c r="I6" t="s">
        <v>10</v>
      </c>
      <c r="J6">
        <v>9.81</v>
      </c>
    </row>
    <row r="7" spans="2:13" x14ac:dyDescent="0.35">
      <c r="D7" t="s">
        <v>11</v>
      </c>
      <c r="E7">
        <v>997</v>
      </c>
      <c r="F7" t="s">
        <v>15</v>
      </c>
      <c r="I7" t="s">
        <v>11</v>
      </c>
      <c r="J7">
        <v>997</v>
      </c>
      <c r="K7" t="s">
        <v>15</v>
      </c>
    </row>
    <row r="8" spans="2:13" x14ac:dyDescent="0.35">
      <c r="B8" t="s">
        <v>18</v>
      </c>
      <c r="D8" t="s">
        <v>12</v>
      </c>
      <c r="E8">
        <f>SUM(E5/COS(G4))</f>
        <v>7.2905602170863278E-3</v>
      </c>
      <c r="I8" t="s">
        <v>12</v>
      </c>
      <c r="J8">
        <f>SUM(J5/COS(L4))</f>
        <v>1.0153860223400785E-2</v>
      </c>
    </row>
    <row r="11" spans="2:13" x14ac:dyDescent="0.35">
      <c r="D11" t="s">
        <v>13</v>
      </c>
      <c r="E11">
        <f>SUM(2*E3)/E8</f>
        <v>20.025895905479384</v>
      </c>
      <c r="F11" t="s">
        <v>19</v>
      </c>
      <c r="I11" t="s">
        <v>13</v>
      </c>
      <c r="J11">
        <f>SUM(2*J3)/J8</f>
        <v>14.378767955021239</v>
      </c>
      <c r="K11" t="s">
        <v>19</v>
      </c>
    </row>
    <row r="12" spans="2:13" x14ac:dyDescent="0.35">
      <c r="D12" t="s">
        <v>14</v>
      </c>
      <c r="E12">
        <f>SUM((2*E3*COS(G4))/(E7*E6*E5))</f>
        <v>2.0475182842594436E-3</v>
      </c>
      <c r="F12" t="s">
        <v>9</v>
      </c>
      <c r="G12">
        <f>SUM(E12*1000)</f>
        <v>2.0475182842594437</v>
      </c>
      <c r="H12" t="s">
        <v>16</v>
      </c>
      <c r="I12" t="s">
        <v>14</v>
      </c>
      <c r="J12">
        <f>SUM((2*J3*COS(L4))/(J7*J6*J5))</f>
        <v>1.4701359895201648E-3</v>
      </c>
      <c r="K12" t="s">
        <v>9</v>
      </c>
      <c r="L12">
        <f>SUM(J12*1000)</f>
        <v>1.4701359895201649</v>
      </c>
      <c r="M12" t="s">
        <v>16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9F0EF-A05C-4860-88FC-D540413537F7}">
  <dimension ref="B3:H12"/>
  <sheetViews>
    <sheetView workbookViewId="0">
      <selection activeCell="E5" sqref="E5"/>
    </sheetView>
  </sheetViews>
  <sheetFormatPr defaultRowHeight="14.5" x14ac:dyDescent="0.35"/>
  <sheetData>
    <row r="3" spans="2:8" x14ac:dyDescent="0.35">
      <c r="B3" t="s">
        <v>1</v>
      </c>
      <c r="D3" t="s">
        <v>4</v>
      </c>
      <c r="E3">
        <v>7.2999999999999995E-2</v>
      </c>
      <c r="F3" t="s">
        <v>7</v>
      </c>
    </row>
    <row r="4" spans="2:8" x14ac:dyDescent="0.35">
      <c r="B4" t="s">
        <v>0</v>
      </c>
      <c r="D4" t="s">
        <v>5</v>
      </c>
      <c r="E4">
        <v>60</v>
      </c>
      <c r="F4" t="s">
        <v>8</v>
      </c>
      <c r="G4">
        <f>SUM(E4*(PI()/180))</f>
        <v>1.0471975511965976</v>
      </c>
      <c r="H4" t="s">
        <v>17</v>
      </c>
    </row>
    <row r="5" spans="2:8" x14ac:dyDescent="0.35">
      <c r="D5" t="s">
        <v>6</v>
      </c>
      <c r="E5">
        <f>SUM(0.5/100)</f>
        <v>5.0000000000000001E-3</v>
      </c>
      <c r="F5" t="s">
        <v>9</v>
      </c>
    </row>
    <row r="6" spans="2:8" x14ac:dyDescent="0.35">
      <c r="B6" t="s">
        <v>2</v>
      </c>
      <c r="D6" t="s">
        <v>10</v>
      </c>
      <c r="E6">
        <v>9.81</v>
      </c>
    </row>
    <row r="7" spans="2:8" x14ac:dyDescent="0.35">
      <c r="D7" t="s">
        <v>11</v>
      </c>
      <c r="E7">
        <v>997</v>
      </c>
      <c r="F7" t="s">
        <v>15</v>
      </c>
    </row>
    <row r="8" spans="2:8" x14ac:dyDescent="0.35">
      <c r="B8" t="s">
        <v>18</v>
      </c>
      <c r="D8" t="s">
        <v>12</v>
      </c>
      <c r="E8">
        <f>SUM(E5/COS(G4))</f>
        <v>9.9999999999999985E-3</v>
      </c>
    </row>
    <row r="11" spans="2:8" x14ac:dyDescent="0.35">
      <c r="D11" t="s">
        <v>13</v>
      </c>
      <c r="E11">
        <f>SUM(2*E3)/E8</f>
        <v>14.600000000000001</v>
      </c>
      <c r="F11" t="s">
        <v>19</v>
      </c>
    </row>
    <row r="12" spans="2:8" x14ac:dyDescent="0.35">
      <c r="D12" t="s">
        <v>14</v>
      </c>
      <c r="E12">
        <f>SUM((2*E3*COS(G4))/(E7*E6*E5))</f>
        <v>1.4927555346978757E-3</v>
      </c>
      <c r="F12" t="s">
        <v>9</v>
      </c>
      <c r="G12">
        <f>SUM(E12*1000)</f>
        <v>1.4927555346978758</v>
      </c>
      <c r="H1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Bond number</vt:lpstr>
      <vt:lpstr>PEGylated</vt:lpstr>
      <vt:lpstr>Control</vt:lpstr>
      <vt:lpstr>Plasma</vt:lpstr>
      <vt:lpstr>60 deg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2022-09-13T08:57:25Z</dcterms:modified>
</cp:coreProperties>
</file>